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2019\VIVIENDAS ECONÓMICAS - NOVIEMBRE 2019\VIVIENDAS 15112019 - 5TA ETAPA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 localSheetId="0">Hoja1!$A$1:$G$137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A41" i="17" l="1"/>
  <c r="A42" i="17"/>
  <c r="A43" i="17"/>
  <c r="C42" i="17"/>
  <c r="A26" i="17" l="1"/>
  <c r="C52" i="17" l="1"/>
  <c r="C51" i="17"/>
  <c r="C50" i="17"/>
  <c r="C47" i="17" l="1"/>
  <c r="C101" i="17" l="1"/>
  <c r="C79" i="17"/>
  <c r="C66" i="17"/>
  <c r="C68" i="17" s="1"/>
  <c r="C63" i="17"/>
  <c r="C62" i="17"/>
  <c r="C59" i="17"/>
  <c r="C55" i="17"/>
  <c r="C54" i="17"/>
  <c r="C105" i="17"/>
  <c r="C106" i="17"/>
  <c r="C46" i="17"/>
  <c r="C43" i="17"/>
  <c r="C41" i="17"/>
  <c r="C40" i="17"/>
  <c r="C39" i="17"/>
  <c r="C38" i="17"/>
  <c r="C37" i="17"/>
  <c r="C33" i="17"/>
  <c r="C32" i="17"/>
  <c r="C31" i="17"/>
  <c r="C30" i="17"/>
  <c r="C34" i="17" s="1"/>
  <c r="C29" i="17"/>
  <c r="C53" i="17" l="1"/>
  <c r="C104" i="17" s="1"/>
  <c r="A104" i="17" l="1"/>
  <c r="A105" i="17" s="1"/>
  <c r="A106" i="17" s="1"/>
  <c r="A100" i="17"/>
  <c r="A101" i="17" s="1"/>
  <c r="A88" i="17"/>
  <c r="A89" i="17" s="1"/>
  <c r="A90" i="17" s="1"/>
  <c r="A91" i="17" s="1"/>
  <c r="A92" i="17" s="1"/>
  <c r="A93" i="17" s="1"/>
  <c r="A94" i="17" s="1"/>
  <c r="A95" i="17" s="1"/>
  <c r="A96" i="17" s="1"/>
  <c r="A97" i="17" s="1"/>
  <c r="A83" i="17"/>
  <c r="A84" i="17" s="1"/>
  <c r="A85" i="17" s="1"/>
  <c r="A71" i="17"/>
  <c r="A72" i="17" s="1"/>
  <c r="A73" i="17" s="1"/>
  <c r="A74" i="17" s="1"/>
  <c r="A75" i="17" s="1"/>
  <c r="A76" i="17" s="1"/>
  <c r="A77" i="17" s="1"/>
  <c r="A78" i="17" s="1"/>
  <c r="A79" i="17" s="1"/>
  <c r="A80" i="17" s="1"/>
  <c r="A66" i="17"/>
  <c r="A67" i="17" s="1"/>
  <c r="A68" i="17" s="1"/>
  <c r="A62" i="17"/>
  <c r="A63" i="17" s="1"/>
  <c r="A58" i="17"/>
  <c r="A59" i="17" s="1"/>
  <c r="A50" i="17"/>
  <c r="A51" i="17" s="1"/>
  <c r="A52" i="17" s="1"/>
  <c r="A53" i="17" s="1"/>
  <c r="A54" i="17" s="1"/>
  <c r="A55" i="17" s="1"/>
  <c r="A46" i="17"/>
  <c r="A47" i="17" s="1"/>
  <c r="A37" i="17"/>
  <c r="A38" i="17" s="1"/>
  <c r="A39" i="17" s="1"/>
  <c r="A40" i="17" s="1"/>
  <c r="A30" i="17"/>
  <c r="A31" i="17" s="1"/>
  <c r="A32" i="17" s="1"/>
  <c r="A33" i="17" s="1"/>
  <c r="A34" i="17" s="1"/>
  <c r="A22" i="17"/>
  <c r="A23" i="17" s="1"/>
</calcChain>
</file>

<file path=xl/sharedStrings.xml><?xml version="1.0" encoding="utf-8"?>
<sst xmlns="http://schemas.openxmlformats.org/spreadsheetml/2006/main" count="172" uniqueCount="120">
  <si>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</si>
  <si>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</si>
  <si>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</si>
  <si>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</si>
  <si>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</si>
  <si>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</si>
  <si>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</si>
  <si>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</si>
  <si>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</si>
  <si>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</si>
  <si>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</si>
  <si>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</si>
  <si>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</si>
  <si>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</si>
  <si>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</si>
  <si>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</si>
  <si>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</si>
  <si>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</si>
  <si>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</si>
  <si>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</si>
  <si>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</si>
  <si>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</si>
  <si>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</si>
  <si>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</si>
  <si>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</si>
  <si>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</si>
  <si>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</si>
  <si>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</si>
  <si>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</si>
  <si>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</si>
  <si>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</si>
  <si>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</si>
  <si>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</si>
  <si>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</si>
  <si>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</si>
  <si>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</si>
  <si>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</si>
  <si>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</si>
  <si>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</si>
  <si>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</si>
  <si>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</si>
  <si>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</si>
  <si>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</si>
  <si>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</si>
  <si>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</si>
  <si>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</si>
  <si>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</si>
  <si>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</si>
  <si>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</si>
  <si>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</si>
  <si>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</si>
  <si>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</si>
  <si>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</si>
  <si>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</si>
  <si>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</si>
  <si>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</si>
  <si>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</si>
  <si>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</si>
  <si>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</si>
  <si>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</si>
  <si>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</si>
  <si>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</si>
  <si>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</si>
  <si>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</si>
  <si>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</si>
  <si>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</si>
  <si>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</si>
  <si>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</si>
  <si>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</si>
  <si>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</si>
  <si>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</si>
  <si>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</si>
  <si>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</si>
  <si>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</si>
  <si>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</si>
  <si>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</si>
  <si>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</si>
  <si>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</si>
  <si>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</si>
  <si>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</si>
  <si>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</si>
  <si>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</si>
  <si>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</si>
  <si>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</si>
  <si>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</si>
  <si>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</si>
  <si>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</si>
  <si>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</si>
  <si>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</si>
  <si>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</si>
  <si>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</si>
  <si>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</si>
  <si>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</si>
  <si>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</si>
  <si>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</si>
  <si>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</si>
  <si>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</si>
  <si>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</si>
  <si>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</si>
  <si>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</si>
  <si>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</si>
  <si>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</si>
  <si>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</si>
  <si>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</si>
  <si>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</si>
  <si>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</si>
  <si>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</si>
  <si>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</si>
  <si>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Relleno Compactado de Caliche con Equipo (Esp.= 40.00 Cm) zapatas Esixtentes</t>
  </si>
  <si>
    <t xml:space="preserve">VIVIENDA ECONOMICA EN MUROS DE BLOQUES 6", PAÑETE , TECHOS EN HORMIGON ARMADO, PISOS EN HORMIGON CON TERMINACION PULIDA Y PINTURA GENERAL. </t>
  </si>
  <si>
    <t>Excavación para Zapatas de Columnas a mano en Tierra (1.00 x 1.00 x 0.70 Mts)</t>
  </si>
  <si>
    <t>DEMOLICION</t>
  </si>
  <si>
    <t xml:space="preserve">Demolicion de casa existente </t>
  </si>
  <si>
    <t>CONSTRUCCION DE VIVIENDA ECONOMICA EN DOS (02) NIVELES DE TRES (03) DORMITORIOS EN BLOQUES DE 6" Y TECHOS EN HORMIGON ARMADO. 
AREA DE CONSTRUCCION 71.09 M2</t>
  </si>
  <si>
    <t>SANTA TERESITA FERRERAS MATOS</t>
  </si>
  <si>
    <t>001-1576357-5</t>
  </si>
  <si>
    <t>MISCÉLANEOS</t>
  </si>
  <si>
    <t>Limpieza Final</t>
  </si>
  <si>
    <t xml:space="preserve">Losa de Techo Plana en HA, Acero G60 Ø 3/8" @ 0.20 Mts y Acero Ø 3/8" en RP, (1:2:4 con Ligadora) (210 Kg/Cm2) (H= 10.00 Cms) Ø 3/8 @ 25 cm AD. </t>
  </si>
  <si>
    <t>C/EMILIANO VÁSQUEZ, SECTOR SABANA PERDIDA, SANTO DOMINGO NORTE, SANTO DOMINGO.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</si>
</sst>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13" fillId="0" borderId="0" xfId="0" applyNumberFormat="1" applyFont="1" applyFill="1"/>
    <xf numFmtId="165" fontId="9" fillId="0" borderId="0" xfId="3" applyNumberFormat="1" applyFont="1" applyFill="1"/>
    <xf numFmtId="0" fontId="17" fillId="0" borderId="0" xfId="0" applyFont="1" applyFill="1"/>
    <xf numFmtId="4" fontId="14" fillId="0" borderId="0" xfId="0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2" fillId="0" borderId="0" xfId="0" quotePrefix="1" applyNumberFormat="1" applyFont="1" applyFill="1" applyBorder="1" applyAlignment="1">
      <alignment horizontal="left"/>
    </xf>
    <xf numFmtId="4" fontId="33" fillId="0" borderId="0" xfId="0" applyNumberFormat="1" applyFont="1" applyFill="1" applyBorder="1" applyAlignment="1"/>
    <xf numFmtId="4" fontId="33" fillId="0" borderId="0" xfId="0" applyNumberFormat="1" applyFont="1" applyFill="1" applyAlignment="1">
      <alignment horizontal="center" vertical="center"/>
    </xf>
    <xf numFmtId="4" fontId="33" fillId="0" borderId="0" xfId="0" quotePrefix="1" applyNumberFormat="1" applyFont="1" applyFill="1" applyBorder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33" fillId="0" borderId="0" xfId="0" applyFont="1" applyFill="1" applyAlignment="1"/>
    <xf numFmtId="0" fontId="29" fillId="0" borderId="1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4" fontId="33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" fontId="33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Alignment="1">
      <alignment horizontal="center"/>
    </xf>
    <xf numFmtId="0" fontId="35" fillId="0" borderId="0" xfId="0" applyFont="1" applyFill="1" applyProtection="1">
      <protection locked="0"/>
    </xf>
    <xf numFmtId="167" fontId="33" fillId="0" borderId="0" xfId="4" applyNumberFormat="1" applyFont="1" applyFill="1" applyBorder="1" applyAlignment="1" applyProtection="1">
      <alignment horizontal="left"/>
      <protection locked="0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486171</xdr:colOff>
      <xdr:row>0</xdr:row>
      <xdr:rowOff>89297</xdr:rowOff>
    </xdr:from>
    <xdr:to>
      <xdr:col>1</xdr:col>
      <xdr:colOff>525461</xdr:colOff>
      <xdr:row>7</xdr:row>
      <xdr:rowOff>69056</xdr:rowOff>
    </xdr:to>
    <xdr:pic>
      <xdr:nvPicPr>
        <xdr:cNvPr id="7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view="pageBreakPreview" zoomScale="60" zoomScaleNormal="70" workbookViewId="0">
      <selection activeCell="B123" sqref="B123:D124"/>
    </sheetView>
  </sheetViews>
  <sheetFormatPr baseColWidth="10" defaultRowHeight="15"/>
  <cols>
    <col min="1" max="1" width="20" customWidth="1"/>
    <col min="2" max="2" width="87.7109375" customWidth="1"/>
    <col min="3" max="3" width="13.7109375" style="59" customWidth="1"/>
    <col min="4" max="4" width="11.42578125" style="59"/>
    <col min="5" max="5" width="15.42578125" customWidth="1"/>
    <col min="7" max="7" width="17.5703125" bestFit="1" customWidth="1"/>
  </cols>
  <sheetData>
    <row r="1" spans="1:7">
      <c r="A1" s="21"/>
      <c r="B1" s="1"/>
      <c r="C1" s="53"/>
      <c r="D1" s="53"/>
      <c r="E1" s="1"/>
      <c r="F1" s="1"/>
      <c r="G1" s="1"/>
    </row>
    <row r="2" spans="1:7" ht="25.5">
      <c r="A2" s="94" t="s">
        <v>0</v>
      </c>
      <c r="B2" s="94"/>
      <c r="C2" s="94"/>
      <c r="D2" s="94"/>
      <c r="E2" s="94"/>
      <c r="F2" s="94"/>
      <c r="G2" s="94"/>
    </row>
    <row r="3" spans="1:7" ht="15.75">
      <c r="A3" s="95" t="s">
        <v>1</v>
      </c>
      <c r="B3" s="95"/>
      <c r="C3" s="95"/>
      <c r="D3" s="95"/>
      <c r="E3" s="95"/>
      <c r="F3" s="95"/>
      <c r="G3" s="95"/>
    </row>
    <row r="4" spans="1:7" ht="15.75">
      <c r="A4" s="96" t="s">
        <v>87</v>
      </c>
      <c r="B4" s="96"/>
      <c r="C4" s="96"/>
      <c r="D4" s="96"/>
      <c r="E4" s="96"/>
      <c r="F4" s="96"/>
      <c r="G4" s="96"/>
    </row>
    <row r="5" spans="1:7">
      <c r="A5" s="97" t="s">
        <v>59</v>
      </c>
      <c r="B5" s="97"/>
      <c r="C5" s="97"/>
      <c r="D5" s="97"/>
      <c r="E5" s="97"/>
      <c r="F5" s="97"/>
      <c r="G5" s="97"/>
    </row>
    <row r="6" spans="1:7">
      <c r="A6" s="98" t="s">
        <v>60</v>
      </c>
      <c r="B6" s="97"/>
      <c r="C6" s="97"/>
      <c r="D6" s="97"/>
      <c r="E6" s="97"/>
      <c r="F6" s="97"/>
      <c r="G6" s="97"/>
    </row>
    <row r="7" spans="1:7">
      <c r="A7" s="99" t="s">
        <v>78</v>
      </c>
      <c r="B7" s="99"/>
      <c r="C7" s="99"/>
      <c r="D7" s="99"/>
      <c r="E7" s="99"/>
      <c r="F7" s="99"/>
      <c r="G7" s="99"/>
    </row>
    <row r="8" spans="1:7">
      <c r="A8" s="2"/>
      <c r="B8" s="3"/>
      <c r="C8" s="4"/>
      <c r="D8" s="3"/>
      <c r="E8" s="3"/>
      <c r="F8" s="5"/>
      <c r="G8" s="5"/>
    </row>
    <row r="9" spans="1:7" ht="15" customHeight="1">
      <c r="A9" s="51" t="s">
        <v>2</v>
      </c>
      <c r="B9" s="100" t="s">
        <v>113</v>
      </c>
      <c r="C9" s="100"/>
      <c r="D9" s="100"/>
      <c r="E9" s="100"/>
      <c r="F9" s="100"/>
      <c r="G9" s="100"/>
    </row>
    <row r="10" spans="1:7">
      <c r="A10" s="48"/>
      <c r="B10" s="9"/>
      <c r="C10" s="9"/>
      <c r="D10" s="9"/>
      <c r="E10" s="48"/>
      <c r="F10" s="9"/>
      <c r="G10" s="18"/>
    </row>
    <row r="11" spans="1:7" ht="30" customHeight="1">
      <c r="A11" s="51" t="s">
        <v>3</v>
      </c>
      <c r="B11" s="100" t="s">
        <v>109</v>
      </c>
      <c r="C11" s="100"/>
      <c r="D11" s="100"/>
      <c r="E11" s="100"/>
      <c r="F11" s="100"/>
      <c r="G11" s="100"/>
    </row>
    <row r="12" spans="1:7">
      <c r="A12" s="48"/>
      <c r="B12" s="9"/>
      <c r="C12" s="9"/>
      <c r="D12" s="9"/>
      <c r="E12" s="48"/>
      <c r="F12" s="9"/>
      <c r="G12" s="18"/>
    </row>
    <row r="13" spans="1:7" ht="15" customHeight="1">
      <c r="A13" s="51" t="s">
        <v>4</v>
      </c>
      <c r="B13" s="100" t="s">
        <v>119</v>
      </c>
      <c r="C13" s="100"/>
      <c r="D13" s="100"/>
      <c r="E13" s="100"/>
      <c r="F13" s="100"/>
      <c r="G13" s="100"/>
    </row>
    <row r="14" spans="1:7">
      <c r="A14" s="48"/>
      <c r="B14" s="9"/>
      <c r="C14" s="9"/>
      <c r="D14" s="9"/>
      <c r="E14" s="48"/>
      <c r="F14" s="9"/>
      <c r="G14" s="18"/>
    </row>
    <row r="15" spans="1:7" ht="15" customHeight="1">
      <c r="A15" s="51" t="s">
        <v>5</v>
      </c>
      <c r="B15" s="49" t="s">
        <v>114</v>
      </c>
      <c r="C15" s="49" t="s">
        <v>44</v>
      </c>
      <c r="D15" s="100" t="s">
        <v>115</v>
      </c>
      <c r="E15" s="100"/>
      <c r="F15" s="49"/>
      <c r="G15" s="49"/>
    </row>
    <row r="16" spans="1:7">
      <c r="A16" s="52"/>
      <c r="B16" s="1"/>
      <c r="C16" s="9"/>
      <c r="D16" s="9"/>
      <c r="E16" s="50"/>
      <c r="F16" s="9"/>
      <c r="G16" s="18"/>
    </row>
    <row r="17" spans="1:7">
      <c r="A17" s="51" t="s">
        <v>6</v>
      </c>
      <c r="B17" s="101"/>
      <c r="C17" s="101"/>
      <c r="D17" s="101"/>
      <c r="E17" s="101"/>
      <c r="F17" s="101"/>
      <c r="G17" s="101"/>
    </row>
    <row r="18" spans="1:7">
      <c r="A18" s="19"/>
      <c r="B18" s="6"/>
      <c r="C18" s="6"/>
      <c r="D18" s="6"/>
      <c r="E18" s="7"/>
      <c r="F18" s="6"/>
      <c r="G18" s="8"/>
    </row>
    <row r="19" spans="1:7" ht="16.5" thickBot="1">
      <c r="A19" s="23" t="s">
        <v>7</v>
      </c>
      <c r="B19" s="23" t="s">
        <v>8</v>
      </c>
      <c r="C19" s="23" t="s">
        <v>9</v>
      </c>
      <c r="D19" s="23" t="s">
        <v>10</v>
      </c>
      <c r="E19" s="23" t="s">
        <v>11</v>
      </c>
      <c r="F19" s="23" t="s">
        <v>12</v>
      </c>
      <c r="G19" s="23" t="s">
        <v>13</v>
      </c>
    </row>
    <row r="20" spans="1:7" ht="16.5" thickBot="1">
      <c r="A20" s="91" t="s">
        <v>56</v>
      </c>
      <c r="B20" s="92"/>
      <c r="C20" s="92"/>
      <c r="D20" s="92"/>
      <c r="E20" s="92"/>
      <c r="F20" s="92"/>
      <c r="G20" s="93"/>
    </row>
    <row r="21" spans="1:7" ht="15.75">
      <c r="A21" s="24">
        <v>1</v>
      </c>
      <c r="B21" s="25" t="s">
        <v>14</v>
      </c>
      <c r="C21" s="26"/>
      <c r="D21" s="26"/>
      <c r="E21" s="60"/>
      <c r="F21" s="61"/>
      <c r="G21" s="62"/>
    </row>
    <row r="22" spans="1:7" ht="15.75">
      <c r="A22" s="28">
        <f>A21+0.01</f>
        <v>1.01</v>
      </c>
      <c r="B22" s="26" t="s">
        <v>72</v>
      </c>
      <c r="C22" s="26">
        <v>60.67</v>
      </c>
      <c r="D22" s="54" t="s">
        <v>20</v>
      </c>
      <c r="E22" s="63"/>
      <c r="F22" s="63"/>
      <c r="G22" s="62"/>
    </row>
    <row r="23" spans="1:7" ht="15.75">
      <c r="A23" s="28">
        <f t="shared" ref="A23" si="0">A22+0.01</f>
        <v>1.02</v>
      </c>
      <c r="B23" s="26" t="s">
        <v>88</v>
      </c>
      <c r="C23" s="26">
        <v>1</v>
      </c>
      <c r="D23" s="54" t="s">
        <v>15</v>
      </c>
      <c r="E23" s="63"/>
      <c r="F23" s="63"/>
      <c r="G23" s="62"/>
    </row>
    <row r="24" spans="1:7" ht="15.75">
      <c r="A24" s="28"/>
      <c r="B24" s="26"/>
      <c r="C24" s="29"/>
      <c r="D24" s="30"/>
      <c r="E24" s="64"/>
      <c r="F24" s="61"/>
      <c r="G24" s="65"/>
    </row>
    <row r="25" spans="1:7" ht="15.75">
      <c r="A25" s="24">
        <v>2</v>
      </c>
      <c r="B25" s="31" t="s">
        <v>111</v>
      </c>
      <c r="C25" s="29"/>
      <c r="D25" s="30"/>
      <c r="E25" s="89"/>
      <c r="F25" s="61"/>
      <c r="G25" s="65"/>
    </row>
    <row r="26" spans="1:7" ht="15.75">
      <c r="A26" s="28">
        <f>A25+0.01</f>
        <v>2.0099999999999998</v>
      </c>
      <c r="B26" s="26" t="s">
        <v>112</v>
      </c>
      <c r="C26" s="26">
        <v>1.23</v>
      </c>
      <c r="D26" s="54" t="s">
        <v>15</v>
      </c>
      <c r="E26" s="90"/>
      <c r="F26" s="90"/>
      <c r="G26" s="65"/>
    </row>
    <row r="27" spans="1:7" ht="15.75">
      <c r="A27" s="28"/>
      <c r="B27" s="26"/>
      <c r="C27" s="29"/>
      <c r="D27" s="30"/>
      <c r="E27" s="64"/>
      <c r="F27" s="61"/>
      <c r="G27" s="65"/>
    </row>
    <row r="28" spans="1:7" ht="15.75">
      <c r="A28" s="24">
        <v>2</v>
      </c>
      <c r="B28" s="31" t="s">
        <v>16</v>
      </c>
      <c r="C28" s="26"/>
      <c r="D28" s="26"/>
      <c r="E28" s="60"/>
      <c r="F28" s="61"/>
      <c r="G28" s="62"/>
    </row>
    <row r="29" spans="1:7" ht="15.75">
      <c r="A29" s="28">
        <v>2.0099999999999998</v>
      </c>
      <c r="B29" s="32" t="s">
        <v>108</v>
      </c>
      <c r="C29" s="26">
        <f>(8.15+9.35+9.35+9.35+8.15)*0.4</f>
        <v>17.739999999999998</v>
      </c>
      <c r="D29" s="54" t="s">
        <v>17</v>
      </c>
      <c r="E29" s="63"/>
      <c r="F29" s="63"/>
      <c r="G29" s="62"/>
    </row>
    <row r="30" spans="1:7" ht="15.75">
      <c r="A30" s="28">
        <f t="shared" ref="A30:A34" si="1">+A29+0.01</f>
        <v>2.02</v>
      </c>
      <c r="B30" s="26" t="s">
        <v>79</v>
      </c>
      <c r="C30" s="26">
        <f>48.36*0.65*0.45</f>
        <v>14.15</v>
      </c>
      <c r="D30" s="54" t="s">
        <v>17</v>
      </c>
      <c r="E30" s="63"/>
      <c r="F30" s="63"/>
      <c r="G30" s="62"/>
    </row>
    <row r="31" spans="1:7" ht="15.75">
      <c r="A31" s="28">
        <f t="shared" si="1"/>
        <v>2.0299999999999998</v>
      </c>
      <c r="B31" s="32" t="s">
        <v>110</v>
      </c>
      <c r="C31" s="26">
        <f>1*1*0.7*2</f>
        <v>1.4</v>
      </c>
      <c r="D31" s="54" t="s">
        <v>17</v>
      </c>
      <c r="E31" s="63"/>
      <c r="F31" s="63"/>
      <c r="G31" s="62"/>
    </row>
    <row r="32" spans="1:7" ht="15.75">
      <c r="A32" s="28">
        <f t="shared" si="1"/>
        <v>2.04</v>
      </c>
      <c r="B32" s="26" t="s">
        <v>61</v>
      </c>
      <c r="C32" s="26">
        <f>(0.4*0.3*25.15)+(0.4*0.85*2)</f>
        <v>3.7</v>
      </c>
      <c r="D32" s="54" t="s">
        <v>17</v>
      </c>
      <c r="E32" s="63"/>
      <c r="F32" s="63"/>
      <c r="G32" s="62"/>
    </row>
    <row r="33" spans="1:7" ht="15.75">
      <c r="A33" s="28">
        <f t="shared" si="1"/>
        <v>2.0499999999999998</v>
      </c>
      <c r="B33" s="26" t="s">
        <v>57</v>
      </c>
      <c r="C33" s="26">
        <f>195.5*0.3</f>
        <v>58.65</v>
      </c>
      <c r="D33" s="54" t="s">
        <v>17</v>
      </c>
      <c r="E33" s="63"/>
      <c r="F33" s="63"/>
      <c r="G33" s="62"/>
    </row>
    <row r="34" spans="1:7" ht="15.75">
      <c r="A34" s="28">
        <f t="shared" si="1"/>
        <v>2.06</v>
      </c>
      <c r="B34" s="26" t="s">
        <v>45</v>
      </c>
      <c r="C34" s="26">
        <f>(C26+C30+C31)*1.3</f>
        <v>21.81</v>
      </c>
      <c r="D34" s="54" t="s">
        <v>17</v>
      </c>
      <c r="E34" s="63"/>
      <c r="F34" s="63"/>
      <c r="G34" s="62"/>
    </row>
    <row r="35" spans="1:7" ht="15.75">
      <c r="A35" s="28"/>
      <c r="B35" s="26"/>
      <c r="C35" s="25"/>
      <c r="D35" s="30"/>
      <c r="E35" s="64"/>
      <c r="F35" s="61"/>
      <c r="G35" s="65"/>
    </row>
    <row r="36" spans="1:7" ht="15.75">
      <c r="A36" s="24">
        <v>3</v>
      </c>
      <c r="B36" s="25" t="s">
        <v>18</v>
      </c>
      <c r="C36" s="26"/>
      <c r="D36" s="26"/>
      <c r="E36" s="60"/>
      <c r="F36" s="61"/>
      <c r="G36" s="62"/>
    </row>
    <row r="37" spans="1:7" ht="15.75">
      <c r="A37" s="33">
        <f t="shared" ref="A37:A43" si="2">+A36+0.01</f>
        <v>3.01</v>
      </c>
      <c r="B37" s="26" t="s">
        <v>80</v>
      </c>
      <c r="C37" s="26">
        <f>48.36*0.45*0.25</f>
        <v>5.44</v>
      </c>
      <c r="D37" s="54" t="s">
        <v>17</v>
      </c>
      <c r="E37" s="63"/>
      <c r="F37" s="66"/>
      <c r="G37" s="62"/>
    </row>
    <row r="38" spans="1:7" ht="15.75">
      <c r="A38" s="33">
        <f t="shared" si="2"/>
        <v>3.02</v>
      </c>
      <c r="B38" s="26" t="s">
        <v>81</v>
      </c>
      <c r="C38" s="26">
        <f>(1*1*0.3)*2</f>
        <v>0.6</v>
      </c>
      <c r="D38" s="54" t="s">
        <v>17</v>
      </c>
      <c r="E38" s="63"/>
      <c r="F38" s="66"/>
      <c r="G38" s="62"/>
    </row>
    <row r="39" spans="1:7" ht="15.75">
      <c r="A39" s="33">
        <f t="shared" si="2"/>
        <v>3.03</v>
      </c>
      <c r="B39" s="27" t="s">
        <v>89</v>
      </c>
      <c r="C39" s="26">
        <f>(0.2*0.15*2.92)*2</f>
        <v>0.18</v>
      </c>
      <c r="D39" s="54" t="s">
        <v>17</v>
      </c>
      <c r="E39" s="63"/>
      <c r="F39" s="66"/>
      <c r="G39" s="62"/>
    </row>
    <row r="40" spans="1:7" ht="15.75">
      <c r="A40" s="33">
        <f t="shared" si="2"/>
        <v>3.04</v>
      </c>
      <c r="B40" s="26" t="s">
        <v>82</v>
      </c>
      <c r="C40" s="26">
        <f>0.15*0.2*8.5</f>
        <v>0.26</v>
      </c>
      <c r="D40" s="54" t="s">
        <v>17</v>
      </c>
      <c r="E40" s="63"/>
      <c r="F40" s="66"/>
      <c r="G40" s="67"/>
    </row>
    <row r="41" spans="1:7" ht="15.75">
      <c r="A41" s="33">
        <f t="shared" si="2"/>
        <v>3.05</v>
      </c>
      <c r="B41" s="26" t="s">
        <v>83</v>
      </c>
      <c r="C41" s="26">
        <f>(0.15*0.2*1.64)*12</f>
        <v>0.59</v>
      </c>
      <c r="D41" s="54" t="s">
        <v>17</v>
      </c>
      <c r="E41" s="63"/>
      <c r="F41" s="66"/>
      <c r="G41" s="67"/>
    </row>
    <row r="42" spans="1:7" ht="30">
      <c r="A42" s="33">
        <f t="shared" si="2"/>
        <v>3.06</v>
      </c>
      <c r="B42" s="36" t="s">
        <v>118</v>
      </c>
      <c r="C42" s="55">
        <f>2.65*0.1</f>
        <v>0.27</v>
      </c>
      <c r="D42" s="56" t="s">
        <v>17</v>
      </c>
      <c r="E42" s="63"/>
      <c r="F42" s="66"/>
      <c r="G42" s="67"/>
    </row>
    <row r="43" spans="1:7" ht="30.75" customHeight="1">
      <c r="A43" s="33">
        <f t="shared" si="2"/>
        <v>3.07</v>
      </c>
      <c r="B43" s="36" t="s">
        <v>90</v>
      </c>
      <c r="C43" s="55">
        <f>60.67*0.1</f>
        <v>6.07</v>
      </c>
      <c r="D43" s="56" t="s">
        <v>17</v>
      </c>
      <c r="E43" s="66"/>
      <c r="F43" s="66"/>
      <c r="G43" s="68"/>
    </row>
    <row r="44" spans="1:7" ht="15.75">
      <c r="A44" s="28"/>
      <c r="B44" s="26"/>
      <c r="C44" s="25"/>
      <c r="D44" s="30"/>
      <c r="E44" s="60"/>
      <c r="F44" s="61"/>
      <c r="G44" s="65"/>
    </row>
    <row r="45" spans="1:7" ht="15.75">
      <c r="A45" s="24">
        <v>4</v>
      </c>
      <c r="B45" s="25" t="s">
        <v>19</v>
      </c>
      <c r="C45" s="26"/>
      <c r="D45" s="26"/>
      <c r="E45" s="60"/>
      <c r="F45" s="61"/>
      <c r="G45" s="62"/>
    </row>
    <row r="46" spans="1:7" ht="30.75" customHeight="1">
      <c r="A46" s="33">
        <f t="shared" ref="A46:A47" si="3">+A45+0.01</f>
        <v>4.01</v>
      </c>
      <c r="B46" s="37" t="s">
        <v>62</v>
      </c>
      <c r="C46" s="55">
        <f>48.36*0.4</f>
        <v>19.34</v>
      </c>
      <c r="D46" s="56" t="s">
        <v>20</v>
      </c>
      <c r="E46" s="66"/>
      <c r="F46" s="66"/>
      <c r="G46" s="69"/>
    </row>
    <row r="47" spans="1:7" ht="33.75" customHeight="1">
      <c r="A47" s="33">
        <f t="shared" si="3"/>
        <v>4.0199999999999996</v>
      </c>
      <c r="B47" s="37" t="s">
        <v>91</v>
      </c>
      <c r="C47" s="55">
        <f>(48.36*(2.8)+(30.36*0.2))</f>
        <v>141.47999999999999</v>
      </c>
      <c r="D47" s="56" t="s">
        <v>20</v>
      </c>
      <c r="E47" s="66"/>
      <c r="F47" s="66"/>
      <c r="G47" s="69"/>
    </row>
    <row r="48" spans="1:7" ht="15.75">
      <c r="A48" s="33"/>
      <c r="B48" s="26"/>
      <c r="C48" s="25"/>
      <c r="D48" s="30"/>
      <c r="E48" s="60"/>
      <c r="F48" s="61"/>
      <c r="G48" s="65"/>
    </row>
    <row r="49" spans="1:7" ht="15.75">
      <c r="A49" s="24">
        <v>5</v>
      </c>
      <c r="B49" s="25" t="s">
        <v>21</v>
      </c>
      <c r="C49" s="26"/>
      <c r="D49" s="26"/>
      <c r="E49" s="60"/>
      <c r="F49" s="61"/>
      <c r="G49" s="62"/>
    </row>
    <row r="50" spans="1:7" ht="15.75">
      <c r="A50" s="33">
        <f t="shared" ref="A50:A55" si="4">+A49+0.01</f>
        <v>5.01</v>
      </c>
      <c r="B50" s="26" t="s">
        <v>92</v>
      </c>
      <c r="C50" s="55">
        <f>((0.15+0.2+0.2+0.2+0.15)*2.8)+((0.15*2.15)+(0.2*2*2.15))+(48.36*0.2*2)+((1.6*0.4*2*2+0.9*0.15)*12)+60.67+4.78</f>
        <v>120.84</v>
      </c>
      <c r="D50" s="56" t="s">
        <v>20</v>
      </c>
      <c r="E50" s="66"/>
      <c r="F50" s="66"/>
      <c r="G50" s="62"/>
    </row>
    <row r="51" spans="1:7" ht="15.75">
      <c r="A51" s="33">
        <f t="shared" si="4"/>
        <v>5.0199999999999996</v>
      </c>
      <c r="B51" s="26" t="s">
        <v>94</v>
      </c>
      <c r="C51" s="55">
        <f>(18.24*2.8)*2</f>
        <v>102.14</v>
      </c>
      <c r="D51" s="56" t="s">
        <v>20</v>
      </c>
      <c r="E51" s="66"/>
      <c r="F51" s="66"/>
      <c r="G51" s="62"/>
    </row>
    <row r="52" spans="1:7" ht="15.75">
      <c r="A52" s="33">
        <f t="shared" si="4"/>
        <v>5.03</v>
      </c>
      <c r="B52" s="26" t="s">
        <v>95</v>
      </c>
      <c r="C52" s="55">
        <f>(30.12*2.8)*2+(30.36*0.2)*2+4.78</f>
        <v>185.6</v>
      </c>
      <c r="D52" s="56" t="s">
        <v>20</v>
      </c>
      <c r="E52" s="66"/>
      <c r="F52" s="66"/>
      <c r="G52" s="62"/>
    </row>
    <row r="53" spans="1:7" ht="15.75">
      <c r="A53" s="33">
        <f t="shared" si="4"/>
        <v>5.04</v>
      </c>
      <c r="B53" s="26" t="s">
        <v>55</v>
      </c>
      <c r="C53" s="55">
        <f>C50</f>
        <v>120.84</v>
      </c>
      <c r="D53" s="56" t="s">
        <v>20</v>
      </c>
      <c r="E53" s="66"/>
      <c r="F53" s="66"/>
      <c r="G53" s="62"/>
    </row>
    <row r="54" spans="1:7" ht="15.75">
      <c r="A54" s="33">
        <f t="shared" si="4"/>
        <v>5.05</v>
      </c>
      <c r="B54" s="26" t="s">
        <v>48</v>
      </c>
      <c r="C54" s="55">
        <f>((0.9*2+2.1*4)*1)+((0.8*2+2.1*4)*5)+((1*4+1.4*4)*1)+((1*4+1*4)*7)+((0.6*4+0.6*4)*1)+((0.6*4+1*4)*1)+30.36*2</f>
        <v>197.72</v>
      </c>
      <c r="D54" s="56" t="s">
        <v>22</v>
      </c>
      <c r="E54" s="66"/>
      <c r="F54" s="66"/>
      <c r="G54" s="65"/>
    </row>
    <row r="55" spans="1:7" ht="15.75">
      <c r="A55" s="33">
        <f t="shared" si="4"/>
        <v>5.0599999999999996</v>
      </c>
      <c r="B55" s="26" t="s">
        <v>107</v>
      </c>
      <c r="C55" s="55">
        <f>(1*0.15*2)+(1.4*0.15*2)+(1*0.15*2)+(1*0.15*2)+(0.6*0.15*2)+(0.6*0.15*2)+(0.6*0.15*2)+(1*0.15*2)+(0.9*0.15*1)+(2.1*0.15*2)+(0.8*0.15*5)+(2.1*0.15*5)+(30.36*0.15)</f>
        <v>9.65</v>
      </c>
      <c r="D55" s="56" t="s">
        <v>20</v>
      </c>
      <c r="E55" s="66"/>
      <c r="F55" s="66"/>
      <c r="G55" s="65"/>
    </row>
    <row r="56" spans="1:7" ht="15.75">
      <c r="A56" s="28"/>
      <c r="B56" s="26"/>
      <c r="C56" s="25"/>
      <c r="D56" s="30"/>
      <c r="E56" s="70"/>
      <c r="F56" s="61"/>
      <c r="G56" s="65"/>
    </row>
    <row r="57" spans="1:7" ht="15.75">
      <c r="A57" s="24">
        <v>6</v>
      </c>
      <c r="B57" s="25" t="s">
        <v>24</v>
      </c>
      <c r="C57" s="26"/>
      <c r="D57" s="26"/>
      <c r="E57" s="60"/>
      <c r="F57" s="61"/>
      <c r="G57" s="62"/>
    </row>
    <row r="58" spans="1:7" ht="31.5" customHeight="1">
      <c r="A58" s="33">
        <f t="shared" ref="A58:A59" si="5">+A57+0.01</f>
        <v>6.01</v>
      </c>
      <c r="B58" s="37" t="s">
        <v>84</v>
      </c>
      <c r="C58" s="55">
        <v>44.77</v>
      </c>
      <c r="D58" s="56" t="s">
        <v>20</v>
      </c>
      <c r="E58" s="66"/>
      <c r="F58" s="66"/>
      <c r="G58" s="62"/>
    </row>
    <row r="59" spans="1:7" ht="17.25" customHeight="1">
      <c r="A59" s="33">
        <f t="shared" si="5"/>
        <v>6.02</v>
      </c>
      <c r="B59" s="37" t="s">
        <v>101</v>
      </c>
      <c r="C59" s="55">
        <f>4.26</f>
        <v>4.26</v>
      </c>
      <c r="D59" s="56" t="s">
        <v>20</v>
      </c>
      <c r="E59" s="66"/>
      <c r="F59" s="66"/>
      <c r="G59" s="62"/>
    </row>
    <row r="60" spans="1:7" ht="15.75">
      <c r="A60" s="28"/>
      <c r="B60" s="26"/>
      <c r="C60" s="38"/>
      <c r="D60" s="30"/>
      <c r="E60" s="70"/>
      <c r="F60" s="61"/>
      <c r="G60" s="65"/>
    </row>
    <row r="61" spans="1:7" ht="15.75">
      <c r="A61" s="24">
        <v>7</v>
      </c>
      <c r="B61" s="25" t="s">
        <v>25</v>
      </c>
      <c r="C61" s="38"/>
      <c r="D61" s="30"/>
      <c r="E61" s="70"/>
      <c r="F61" s="61"/>
      <c r="G61" s="65"/>
    </row>
    <row r="62" spans="1:7" ht="15.75">
      <c r="A62" s="87">
        <f>A61+0.01</f>
        <v>7.01</v>
      </c>
      <c r="B62" s="26" t="s">
        <v>103</v>
      </c>
      <c r="C62" s="55">
        <f>2.6*1.7</f>
        <v>4.42</v>
      </c>
      <c r="D62" s="56" t="s">
        <v>20</v>
      </c>
      <c r="E62" s="66"/>
      <c r="F62" s="66"/>
      <c r="G62" s="65"/>
    </row>
    <row r="63" spans="1:7" ht="15.75">
      <c r="A63" s="87">
        <f>A62+0.01</f>
        <v>7.02</v>
      </c>
      <c r="B63" s="26" t="s">
        <v>104</v>
      </c>
      <c r="C63" s="55">
        <f>0.5*4.6</f>
        <v>2.2999999999999998</v>
      </c>
      <c r="D63" s="56" t="s">
        <v>20</v>
      </c>
      <c r="E63" s="66"/>
      <c r="F63" s="66"/>
      <c r="G63" s="65"/>
    </row>
    <row r="64" spans="1:7" ht="15.75">
      <c r="A64" s="28"/>
      <c r="B64" s="26"/>
      <c r="C64" s="38"/>
      <c r="D64" s="30"/>
      <c r="E64" s="70"/>
      <c r="F64" s="61"/>
      <c r="G64" s="65"/>
    </row>
    <row r="65" spans="1:7" ht="15.75">
      <c r="A65" s="24">
        <v>8</v>
      </c>
      <c r="B65" s="25" t="s">
        <v>93</v>
      </c>
      <c r="C65" s="26"/>
      <c r="D65" s="26"/>
      <c r="E65" s="60"/>
      <c r="F65" s="61"/>
      <c r="G65" s="62"/>
    </row>
    <row r="66" spans="1:7" ht="15.75">
      <c r="A66" s="33">
        <f>+A65+0.01</f>
        <v>8.01</v>
      </c>
      <c r="B66" s="26" t="s">
        <v>46</v>
      </c>
      <c r="C66" s="55">
        <f>60.67</f>
        <v>60.67</v>
      </c>
      <c r="D66" s="56" t="s">
        <v>20</v>
      </c>
      <c r="E66" s="66"/>
      <c r="F66" s="66"/>
      <c r="G66" s="62"/>
    </row>
    <row r="67" spans="1:7" ht="15.75">
      <c r="A67" s="33">
        <f>+A66+0.01</f>
        <v>8.02</v>
      </c>
      <c r="B67" s="26" t="s">
        <v>47</v>
      </c>
      <c r="C67" s="55">
        <v>30.36</v>
      </c>
      <c r="D67" s="56" t="s">
        <v>22</v>
      </c>
      <c r="E67" s="66"/>
      <c r="F67" s="66"/>
      <c r="G67" s="62"/>
    </row>
    <row r="68" spans="1:7" ht="15.75">
      <c r="A68" s="33">
        <f>+A67+0.01</f>
        <v>8.0299999999999994</v>
      </c>
      <c r="B68" s="26" t="s">
        <v>96</v>
      </c>
      <c r="C68" s="55">
        <f>C66+C67*0.1</f>
        <v>63.71</v>
      </c>
      <c r="D68" s="56" t="s">
        <v>20</v>
      </c>
      <c r="E68" s="66"/>
      <c r="F68" s="66"/>
      <c r="G68" s="62"/>
    </row>
    <row r="69" spans="1:7" ht="15.75">
      <c r="A69" s="28"/>
      <c r="B69" s="26"/>
      <c r="C69" s="38"/>
      <c r="D69" s="30"/>
      <c r="E69" s="70"/>
      <c r="F69" s="61"/>
      <c r="G69" s="65"/>
    </row>
    <row r="70" spans="1:7" ht="15.75">
      <c r="A70" s="24">
        <v>9</v>
      </c>
      <c r="B70" s="25" t="s">
        <v>43</v>
      </c>
      <c r="C70" s="26"/>
      <c r="D70" s="26"/>
      <c r="E70" s="60"/>
      <c r="F70" s="61"/>
      <c r="G70" s="62"/>
    </row>
    <row r="71" spans="1:7" ht="15.75">
      <c r="A71" s="28">
        <f>+A70+0.01</f>
        <v>9.01</v>
      </c>
      <c r="B71" s="26" t="s">
        <v>97</v>
      </c>
      <c r="C71" s="26">
        <v>1</v>
      </c>
      <c r="D71" s="54" t="s">
        <v>23</v>
      </c>
      <c r="E71" s="63"/>
      <c r="F71" s="66"/>
      <c r="G71" s="62"/>
    </row>
    <row r="72" spans="1:7" ht="15.75">
      <c r="A72" s="28">
        <f t="shared" ref="A72:A80" si="6">+A71+0.01</f>
        <v>9.02</v>
      </c>
      <c r="B72" s="26" t="s">
        <v>63</v>
      </c>
      <c r="C72" s="26">
        <v>1</v>
      </c>
      <c r="D72" s="54" t="s">
        <v>23</v>
      </c>
      <c r="E72" s="63"/>
      <c r="F72" s="66"/>
      <c r="G72" s="62"/>
    </row>
    <row r="73" spans="1:7" ht="15.75">
      <c r="A73" s="28">
        <f t="shared" si="6"/>
        <v>9.0299999999999994</v>
      </c>
      <c r="B73" s="26" t="s">
        <v>98</v>
      </c>
      <c r="C73" s="26">
        <v>1</v>
      </c>
      <c r="D73" s="54" t="s">
        <v>23</v>
      </c>
      <c r="E73" s="63"/>
      <c r="F73" s="66"/>
      <c r="G73" s="62"/>
    </row>
    <row r="74" spans="1:7" ht="15.75">
      <c r="A74" s="28">
        <f t="shared" si="6"/>
        <v>9.0399999999999991</v>
      </c>
      <c r="B74" s="26" t="s">
        <v>64</v>
      </c>
      <c r="C74" s="26">
        <v>1</v>
      </c>
      <c r="D74" s="54" t="s">
        <v>23</v>
      </c>
      <c r="E74" s="63"/>
      <c r="F74" s="66"/>
      <c r="G74" s="62"/>
    </row>
    <row r="75" spans="1:7" ht="15.75">
      <c r="A75" s="28">
        <f t="shared" si="6"/>
        <v>9.0500000000000007</v>
      </c>
      <c r="B75" s="26" t="s">
        <v>65</v>
      </c>
      <c r="C75" s="26">
        <v>1</v>
      </c>
      <c r="D75" s="54" t="s">
        <v>23</v>
      </c>
      <c r="E75" s="63"/>
      <c r="F75" s="66"/>
      <c r="G75" s="62"/>
    </row>
    <row r="76" spans="1:7" ht="15.75">
      <c r="A76" s="28">
        <f t="shared" si="6"/>
        <v>9.06</v>
      </c>
      <c r="B76" s="26" t="s">
        <v>85</v>
      </c>
      <c r="C76" s="26">
        <v>1</v>
      </c>
      <c r="D76" s="54" t="s">
        <v>23</v>
      </c>
      <c r="E76" s="63"/>
      <c r="F76" s="66"/>
      <c r="G76" s="62"/>
    </row>
    <row r="77" spans="1:7" ht="15.75">
      <c r="A77" s="28">
        <f t="shared" si="6"/>
        <v>9.07</v>
      </c>
      <c r="B77" s="26" t="s">
        <v>77</v>
      </c>
      <c r="C77" s="26">
        <v>1</v>
      </c>
      <c r="D77" s="54" t="s">
        <v>23</v>
      </c>
      <c r="E77" s="63"/>
      <c r="F77" s="66"/>
      <c r="G77" s="62"/>
    </row>
    <row r="78" spans="1:7" ht="15.75">
      <c r="A78" s="28">
        <f t="shared" si="6"/>
        <v>9.08</v>
      </c>
      <c r="B78" s="34" t="s">
        <v>100</v>
      </c>
      <c r="C78" s="26">
        <v>16.86</v>
      </c>
      <c r="D78" s="54" t="s">
        <v>42</v>
      </c>
      <c r="E78" s="63"/>
      <c r="F78" s="66"/>
      <c r="G78" s="62"/>
    </row>
    <row r="79" spans="1:7" ht="15.75">
      <c r="A79" s="28">
        <f t="shared" si="6"/>
        <v>9.09</v>
      </c>
      <c r="B79" s="26" t="s">
        <v>99</v>
      </c>
      <c r="C79" s="26">
        <f>11.65</f>
        <v>11.65</v>
      </c>
      <c r="D79" s="54" t="s">
        <v>42</v>
      </c>
      <c r="E79" s="63"/>
      <c r="F79" s="66"/>
      <c r="G79" s="62"/>
    </row>
    <row r="80" spans="1:7" ht="15.75">
      <c r="A80" s="28">
        <f t="shared" si="6"/>
        <v>9.1</v>
      </c>
      <c r="B80" s="26" t="s">
        <v>58</v>
      </c>
      <c r="C80" s="26">
        <v>1</v>
      </c>
      <c r="D80" s="54" t="s">
        <v>15</v>
      </c>
      <c r="E80" s="63"/>
      <c r="F80" s="66"/>
      <c r="G80" s="62"/>
    </row>
    <row r="81" spans="1:7" ht="15.75">
      <c r="A81" s="28"/>
      <c r="B81" s="26"/>
      <c r="C81" s="25"/>
      <c r="D81" s="30"/>
      <c r="E81" s="70"/>
      <c r="F81" s="61"/>
      <c r="G81" s="65"/>
    </row>
    <row r="82" spans="1:7" ht="15.75">
      <c r="A82" s="24">
        <v>10</v>
      </c>
      <c r="B82" s="25" t="s">
        <v>26</v>
      </c>
      <c r="C82" s="26"/>
      <c r="D82" s="26"/>
      <c r="E82" s="60"/>
      <c r="F82" s="61"/>
      <c r="G82" s="62"/>
    </row>
    <row r="83" spans="1:7" ht="15.75">
      <c r="A83" s="33">
        <f t="shared" ref="A83:A85" si="7">+A82+0.01</f>
        <v>10.01</v>
      </c>
      <c r="B83" s="26" t="s">
        <v>102</v>
      </c>
      <c r="C83" s="26">
        <v>12.27</v>
      </c>
      <c r="D83" s="54" t="s">
        <v>27</v>
      </c>
      <c r="E83" s="63"/>
      <c r="F83" s="66"/>
      <c r="G83" s="62"/>
    </row>
    <row r="84" spans="1:7" ht="15.75">
      <c r="A84" s="33">
        <f t="shared" si="7"/>
        <v>10.02</v>
      </c>
      <c r="B84" s="26" t="s">
        <v>66</v>
      </c>
      <c r="C84" s="26">
        <v>1</v>
      </c>
      <c r="D84" s="54" t="s">
        <v>15</v>
      </c>
      <c r="E84" s="63"/>
      <c r="F84" s="66"/>
      <c r="G84" s="62"/>
    </row>
    <row r="85" spans="1:7" ht="27" customHeight="1">
      <c r="A85" s="33">
        <f t="shared" si="7"/>
        <v>10.029999999999999</v>
      </c>
      <c r="B85" s="37" t="s">
        <v>76</v>
      </c>
      <c r="C85" s="55">
        <v>4.5999999999999996</v>
      </c>
      <c r="D85" s="56" t="s">
        <v>28</v>
      </c>
      <c r="E85" s="66"/>
      <c r="F85" s="66"/>
      <c r="G85" s="68"/>
    </row>
    <row r="86" spans="1:7" ht="15.75">
      <c r="A86" s="28"/>
      <c r="B86" s="26"/>
      <c r="C86" s="25"/>
      <c r="D86" s="30"/>
      <c r="E86" s="70"/>
      <c r="F86" s="61"/>
      <c r="G86" s="65"/>
    </row>
    <row r="87" spans="1:7" ht="15.75">
      <c r="A87" s="24">
        <v>11</v>
      </c>
      <c r="B87" s="25" t="s">
        <v>29</v>
      </c>
      <c r="C87" s="26"/>
      <c r="D87" s="26"/>
      <c r="E87" s="60"/>
      <c r="F87" s="61"/>
      <c r="G87" s="62"/>
    </row>
    <row r="88" spans="1:7" ht="15.75">
      <c r="A88" s="28">
        <f t="shared" ref="A88:A97" si="8">+A87+0.01</f>
        <v>11.01</v>
      </c>
      <c r="B88" s="26" t="s">
        <v>49</v>
      </c>
      <c r="C88" s="26">
        <v>8</v>
      </c>
      <c r="D88" s="54" t="s">
        <v>23</v>
      </c>
      <c r="E88" s="63"/>
      <c r="F88" s="66"/>
      <c r="G88" s="62"/>
    </row>
    <row r="89" spans="1:7" ht="15" customHeight="1">
      <c r="A89" s="28">
        <f t="shared" si="8"/>
        <v>11.02</v>
      </c>
      <c r="B89" s="26" t="s">
        <v>106</v>
      </c>
      <c r="C89" s="26">
        <v>1</v>
      </c>
      <c r="D89" s="54" t="s">
        <v>23</v>
      </c>
      <c r="E89" s="63"/>
      <c r="F89" s="66"/>
      <c r="G89" s="62"/>
    </row>
    <row r="90" spans="1:7" ht="15.75">
      <c r="A90" s="28">
        <f t="shared" si="8"/>
        <v>11.03</v>
      </c>
      <c r="B90" s="26" t="s">
        <v>50</v>
      </c>
      <c r="C90" s="26">
        <v>4</v>
      </c>
      <c r="D90" s="54" t="s">
        <v>23</v>
      </c>
      <c r="E90" s="63"/>
      <c r="F90" s="66"/>
      <c r="G90" s="62"/>
    </row>
    <row r="91" spans="1:7" ht="15.75">
      <c r="A91" s="28">
        <f t="shared" si="8"/>
        <v>11.04</v>
      </c>
      <c r="B91" s="26" t="s">
        <v>51</v>
      </c>
      <c r="C91" s="26">
        <v>3</v>
      </c>
      <c r="D91" s="54" t="s">
        <v>23</v>
      </c>
      <c r="E91" s="63"/>
      <c r="F91" s="66"/>
      <c r="G91" s="62"/>
    </row>
    <row r="92" spans="1:7" ht="15.75">
      <c r="A92" s="28">
        <f t="shared" si="8"/>
        <v>11.05</v>
      </c>
      <c r="B92" s="26" t="s">
        <v>52</v>
      </c>
      <c r="C92" s="26">
        <v>13</v>
      </c>
      <c r="D92" s="54" t="s">
        <v>23</v>
      </c>
      <c r="E92" s="63"/>
      <c r="F92" s="66"/>
      <c r="G92" s="62"/>
    </row>
    <row r="93" spans="1:7" ht="15.75">
      <c r="A93" s="28">
        <f t="shared" si="8"/>
        <v>11.06</v>
      </c>
      <c r="B93" s="26" t="s">
        <v>53</v>
      </c>
      <c r="C93" s="26">
        <v>1</v>
      </c>
      <c r="D93" s="54" t="s">
        <v>23</v>
      </c>
      <c r="E93" s="63"/>
      <c r="F93" s="66"/>
      <c r="G93" s="62"/>
    </row>
    <row r="94" spans="1:7" ht="15.75">
      <c r="A94" s="28">
        <f t="shared" si="8"/>
        <v>11.07</v>
      </c>
      <c r="B94" s="26" t="s">
        <v>67</v>
      </c>
      <c r="C94" s="26">
        <v>1</v>
      </c>
      <c r="D94" s="54" t="s">
        <v>23</v>
      </c>
      <c r="E94" s="63"/>
      <c r="F94" s="66"/>
      <c r="G94" s="62"/>
    </row>
    <row r="95" spans="1:7" ht="15.75">
      <c r="A95" s="28">
        <f t="shared" si="8"/>
        <v>11.08</v>
      </c>
      <c r="B95" s="26" t="s">
        <v>54</v>
      </c>
      <c r="C95" s="26">
        <v>1</v>
      </c>
      <c r="D95" s="54" t="s">
        <v>23</v>
      </c>
      <c r="E95" s="63"/>
      <c r="F95" s="66"/>
      <c r="G95" s="62"/>
    </row>
    <row r="96" spans="1:7" ht="15.75">
      <c r="A96" s="28">
        <f t="shared" si="8"/>
        <v>11.09</v>
      </c>
      <c r="B96" s="26" t="s">
        <v>105</v>
      </c>
      <c r="C96" s="26">
        <v>1</v>
      </c>
      <c r="D96" s="54" t="s">
        <v>23</v>
      </c>
      <c r="E96" s="63"/>
      <c r="F96" s="66"/>
      <c r="G96" s="62"/>
    </row>
    <row r="97" spans="1:7" ht="15.75">
      <c r="A97" s="28">
        <f t="shared" si="8"/>
        <v>11.1</v>
      </c>
      <c r="B97" s="26" t="s">
        <v>68</v>
      </c>
      <c r="C97" s="26">
        <v>1</v>
      </c>
      <c r="D97" s="54" t="s">
        <v>15</v>
      </c>
      <c r="E97" s="63"/>
      <c r="F97" s="66"/>
      <c r="G97" s="62"/>
    </row>
    <row r="98" spans="1:7" ht="15.75">
      <c r="A98" s="28"/>
      <c r="B98" s="26"/>
      <c r="C98" s="25"/>
      <c r="D98" s="30"/>
      <c r="E98" s="60"/>
      <c r="F98" s="61"/>
      <c r="G98" s="65"/>
    </row>
    <row r="99" spans="1:7" ht="15.75">
      <c r="A99" s="24">
        <v>12</v>
      </c>
      <c r="B99" s="30" t="s">
        <v>30</v>
      </c>
      <c r="C99" s="26"/>
      <c r="D99" s="26"/>
      <c r="E99" s="60"/>
      <c r="F99" s="61"/>
      <c r="G99" s="62"/>
    </row>
    <row r="100" spans="1:7" ht="30">
      <c r="A100" s="33">
        <f t="shared" ref="A100:A101" si="9">+A99+0.01</f>
        <v>12.01</v>
      </c>
      <c r="B100" s="37" t="s">
        <v>86</v>
      </c>
      <c r="C100" s="55">
        <v>6</v>
      </c>
      <c r="D100" s="56" t="s">
        <v>23</v>
      </c>
      <c r="E100" s="66"/>
      <c r="F100" s="66"/>
      <c r="G100" s="68"/>
    </row>
    <row r="101" spans="1:7" ht="15.75">
      <c r="A101" s="33">
        <f t="shared" si="9"/>
        <v>12.02</v>
      </c>
      <c r="B101" s="26" t="s">
        <v>69</v>
      </c>
      <c r="C101" s="26">
        <f>3.36*3.28*3.28</f>
        <v>36.15</v>
      </c>
      <c r="D101" s="54" t="s">
        <v>27</v>
      </c>
      <c r="E101" s="63"/>
      <c r="F101" s="66"/>
      <c r="G101" s="62"/>
    </row>
    <row r="102" spans="1:7" ht="15.75">
      <c r="A102" s="28"/>
      <c r="B102" s="26"/>
      <c r="C102" s="25"/>
      <c r="D102" s="30"/>
      <c r="E102" s="60"/>
      <c r="F102" s="61"/>
      <c r="G102" s="65"/>
    </row>
    <row r="103" spans="1:7" ht="15.75">
      <c r="A103" s="24">
        <v>13</v>
      </c>
      <c r="B103" s="31" t="s">
        <v>31</v>
      </c>
      <c r="C103" s="26"/>
      <c r="D103" s="26"/>
      <c r="E103" s="60"/>
      <c r="F103" s="61"/>
      <c r="G103" s="62"/>
    </row>
    <row r="104" spans="1:7" ht="15.75">
      <c r="A104" s="28">
        <f t="shared" ref="A104:A106" si="10">+A103+0.01</f>
        <v>13.01</v>
      </c>
      <c r="B104" s="26" t="s">
        <v>70</v>
      </c>
      <c r="C104" s="26">
        <f>C51+C53</f>
        <v>222.98</v>
      </c>
      <c r="D104" s="54" t="s">
        <v>20</v>
      </c>
      <c r="E104" s="63"/>
      <c r="F104" s="66"/>
      <c r="G104" s="62"/>
    </row>
    <row r="105" spans="1:7" ht="15.75">
      <c r="A105" s="28">
        <f t="shared" si="10"/>
        <v>13.02</v>
      </c>
      <c r="B105" s="26" t="s">
        <v>32</v>
      </c>
      <c r="C105" s="26">
        <f>C52</f>
        <v>185.6</v>
      </c>
      <c r="D105" s="54" t="s">
        <v>20</v>
      </c>
      <c r="E105" s="63"/>
      <c r="F105" s="66"/>
      <c r="G105" s="62"/>
    </row>
    <row r="106" spans="1:7" ht="15.75">
      <c r="A106" s="28">
        <f t="shared" si="10"/>
        <v>13.03</v>
      </c>
      <c r="B106" s="26" t="s">
        <v>71</v>
      </c>
      <c r="C106" s="26">
        <f>+C50</f>
        <v>120.84</v>
      </c>
      <c r="D106" s="54" t="s">
        <v>20</v>
      </c>
      <c r="E106" s="63"/>
      <c r="F106" s="66"/>
      <c r="G106" s="62"/>
    </row>
    <row r="107" spans="1:7" ht="15.75">
      <c r="A107" s="28"/>
      <c r="B107" s="26"/>
      <c r="C107" s="25"/>
      <c r="D107" s="30"/>
      <c r="E107" s="70"/>
      <c r="F107" s="61"/>
      <c r="G107" s="65"/>
    </row>
    <row r="108" spans="1:7" ht="15.75">
      <c r="A108" s="88">
        <v>14</v>
      </c>
      <c r="B108" s="25" t="s">
        <v>116</v>
      </c>
      <c r="C108" s="25"/>
      <c r="D108" s="30"/>
      <c r="E108" s="70"/>
      <c r="F108" s="61"/>
      <c r="G108" s="65"/>
    </row>
    <row r="109" spans="1:7" ht="15.75">
      <c r="A109" s="28">
        <v>14.01</v>
      </c>
      <c r="B109" s="26" t="s">
        <v>117</v>
      </c>
      <c r="C109" s="26">
        <v>1</v>
      </c>
      <c r="D109" s="54" t="s">
        <v>15</v>
      </c>
      <c r="E109" s="70"/>
      <c r="F109" s="61"/>
      <c r="G109" s="65"/>
    </row>
    <row r="110" spans="1:7" ht="16.5" thickBot="1">
      <c r="A110" s="28"/>
      <c r="B110" s="26"/>
      <c r="C110" s="25"/>
      <c r="D110" s="30"/>
      <c r="E110" s="70"/>
      <c r="F110" s="61"/>
      <c r="G110" s="65"/>
    </row>
    <row r="111" spans="1:7" ht="16.5" thickBot="1">
      <c r="A111" s="28"/>
      <c r="B111" s="26"/>
      <c r="C111" s="39" t="s">
        <v>33</v>
      </c>
      <c r="D111" s="40"/>
      <c r="E111" s="71"/>
      <c r="F111" s="72"/>
      <c r="G111" s="73"/>
    </row>
    <row r="112" spans="1:7" ht="16.5" thickBot="1">
      <c r="A112" s="28"/>
      <c r="B112" s="26"/>
      <c r="C112" s="25"/>
      <c r="D112" s="25"/>
      <c r="E112" s="60"/>
      <c r="F112" s="61"/>
      <c r="G112" s="74"/>
    </row>
    <row r="113" spans="1:7" ht="16.5" thickBot="1">
      <c r="A113" s="28"/>
      <c r="B113" s="39" t="s">
        <v>34</v>
      </c>
      <c r="C113" s="41"/>
      <c r="D113" s="41"/>
      <c r="E113" s="71"/>
      <c r="F113" s="72"/>
      <c r="G113" s="75"/>
    </row>
    <row r="114" spans="1:7" ht="15.75">
      <c r="A114" s="28"/>
      <c r="B114" s="32" t="s">
        <v>35</v>
      </c>
      <c r="C114" s="35"/>
      <c r="D114" s="42">
        <v>0.02</v>
      </c>
      <c r="E114" s="76"/>
      <c r="F114" s="62"/>
      <c r="G114" s="77"/>
    </row>
    <row r="115" spans="1:7" ht="15.75">
      <c r="A115" s="28"/>
      <c r="B115" s="32" t="s">
        <v>36</v>
      </c>
      <c r="C115" s="35"/>
      <c r="D115" s="42">
        <v>0.03</v>
      </c>
      <c r="E115" s="76"/>
      <c r="F115" s="62"/>
      <c r="G115" s="77"/>
    </row>
    <row r="116" spans="1:7" ht="15.75">
      <c r="A116" s="28"/>
      <c r="B116" s="43" t="s">
        <v>37</v>
      </c>
      <c r="C116" s="35"/>
      <c r="D116" s="42">
        <v>0.01</v>
      </c>
      <c r="E116" s="76"/>
      <c r="F116" s="62"/>
      <c r="G116" s="77"/>
    </row>
    <row r="117" spans="1:7" ht="15.75">
      <c r="A117" s="28"/>
      <c r="B117" s="32" t="s">
        <v>38</v>
      </c>
      <c r="C117" s="35"/>
      <c r="D117" s="42">
        <v>0.04</v>
      </c>
      <c r="E117" s="76"/>
      <c r="F117" s="62"/>
      <c r="G117" s="77"/>
    </row>
    <row r="118" spans="1:7" ht="15.75">
      <c r="A118" s="28"/>
      <c r="B118" s="32" t="s">
        <v>39</v>
      </c>
      <c r="C118" s="35"/>
      <c r="D118" s="42">
        <v>1E-3</v>
      </c>
      <c r="E118" s="76"/>
      <c r="F118" s="62"/>
      <c r="G118" s="77"/>
    </row>
    <row r="119" spans="1:7" ht="15.75">
      <c r="A119" s="28"/>
      <c r="B119" s="32" t="s">
        <v>73</v>
      </c>
      <c r="C119" s="35"/>
      <c r="D119" s="42">
        <v>0.1</v>
      </c>
      <c r="E119" s="76"/>
      <c r="F119" s="62"/>
      <c r="G119" s="77"/>
    </row>
    <row r="120" spans="1:7" ht="15.75">
      <c r="A120" s="28"/>
      <c r="B120" s="32" t="s">
        <v>74</v>
      </c>
      <c r="C120" s="35"/>
      <c r="D120" s="42">
        <v>0.18</v>
      </c>
      <c r="E120" s="76"/>
      <c r="F120" s="62"/>
      <c r="G120" s="77"/>
    </row>
    <row r="121" spans="1:7" ht="16.5" thickBot="1">
      <c r="A121" s="28"/>
      <c r="B121" s="32" t="s">
        <v>75</v>
      </c>
      <c r="C121" s="35"/>
      <c r="D121" s="42">
        <v>0.05</v>
      </c>
      <c r="E121" s="76"/>
      <c r="F121" s="62"/>
      <c r="G121" s="77"/>
    </row>
    <row r="122" spans="1:7" ht="16.5" thickBot="1">
      <c r="A122" s="28"/>
      <c r="B122" s="44"/>
      <c r="C122" s="57"/>
      <c r="D122" s="57"/>
      <c r="E122" s="78"/>
      <c r="F122" s="78"/>
      <c r="G122" s="79"/>
    </row>
    <row r="123" spans="1:7" ht="15.75">
      <c r="A123" s="45"/>
      <c r="B123" s="32"/>
      <c r="C123" s="35"/>
      <c r="D123" s="42"/>
      <c r="E123" s="76"/>
      <c r="F123" s="62"/>
      <c r="G123" s="77"/>
    </row>
    <row r="124" spans="1:7" ht="15.75">
      <c r="A124" s="45"/>
      <c r="B124" s="32"/>
      <c r="C124" s="35"/>
      <c r="D124" s="42"/>
      <c r="E124" s="76"/>
      <c r="F124" s="62"/>
      <c r="G124" s="77"/>
    </row>
    <row r="125" spans="1:7" ht="16.5" thickBot="1">
      <c r="A125" s="45"/>
      <c r="B125" s="46"/>
      <c r="C125" s="58"/>
      <c r="D125" s="58"/>
      <c r="E125" s="80"/>
      <c r="F125" s="80"/>
      <c r="G125" s="80"/>
    </row>
    <row r="126" spans="1:7" ht="16.5" thickBot="1">
      <c r="A126" s="28"/>
      <c r="B126" s="26"/>
      <c r="C126" s="39" t="s">
        <v>40</v>
      </c>
      <c r="D126" s="40"/>
      <c r="E126" s="81"/>
      <c r="F126" s="82"/>
      <c r="G126" s="73"/>
    </row>
    <row r="127" spans="1:7" ht="16.5" thickBot="1">
      <c r="A127" s="28"/>
      <c r="B127" s="26"/>
      <c r="C127" s="26"/>
      <c r="D127" s="26"/>
      <c r="E127" s="60"/>
      <c r="F127" s="61"/>
      <c r="G127" s="62"/>
    </row>
    <row r="128" spans="1:7" ht="16.5" thickBot="1">
      <c r="A128" s="28"/>
      <c r="B128" s="47"/>
      <c r="C128" s="39" t="s">
        <v>41</v>
      </c>
      <c r="D128" s="40"/>
      <c r="E128" s="81"/>
      <c r="F128" s="82"/>
      <c r="G128" s="73"/>
    </row>
    <row r="129" spans="1:7">
      <c r="A129" s="20"/>
      <c r="B129" s="10"/>
      <c r="C129" s="11"/>
      <c r="D129" s="11"/>
      <c r="E129" s="83"/>
      <c r="F129" s="84"/>
      <c r="G129" s="85"/>
    </row>
    <row r="130" spans="1:7">
      <c r="A130" s="20"/>
      <c r="B130" s="10"/>
      <c r="C130" s="11"/>
      <c r="D130" s="11"/>
      <c r="E130" s="83"/>
      <c r="F130" s="84"/>
      <c r="G130" s="85"/>
    </row>
    <row r="131" spans="1:7">
      <c r="A131" s="21"/>
      <c r="B131" s="1"/>
      <c r="C131" s="53"/>
      <c r="D131" s="53"/>
      <c r="E131" s="86"/>
      <c r="F131" s="86"/>
      <c r="G131" s="86"/>
    </row>
    <row r="132" spans="1:7">
      <c r="A132" s="21"/>
      <c r="B132" s="12"/>
      <c r="C132" s="13"/>
      <c r="D132" s="13"/>
      <c r="E132" s="13"/>
      <c r="F132" s="13"/>
      <c r="G132" s="5"/>
    </row>
    <row r="133" spans="1:7">
      <c r="A133" s="22"/>
      <c r="B133" s="15"/>
      <c r="C133" s="16"/>
      <c r="D133" s="9"/>
      <c r="E133" s="17"/>
      <c r="F133" s="17"/>
      <c r="G133" s="17"/>
    </row>
    <row r="134" spans="1:7">
      <c r="A134" s="22"/>
      <c r="B134" s="15"/>
      <c r="C134" s="16"/>
      <c r="D134" s="17"/>
      <c r="E134" s="17"/>
      <c r="F134" s="17"/>
      <c r="G134" s="17"/>
    </row>
    <row r="135" spans="1:7">
      <c r="A135" s="22"/>
      <c r="B135" s="15"/>
      <c r="C135" s="16"/>
      <c r="D135" s="17"/>
      <c r="E135" s="17"/>
      <c r="F135" s="17"/>
      <c r="G135" s="17"/>
    </row>
    <row r="136" spans="1:7">
      <c r="A136" s="22"/>
      <c r="B136" s="15"/>
      <c r="C136" s="16"/>
      <c r="D136" s="17"/>
      <c r="E136" s="17"/>
      <c r="F136" s="17"/>
      <c r="G136" s="17"/>
    </row>
    <row r="137" spans="1:7">
      <c r="A137" s="22"/>
      <c r="B137" s="15"/>
      <c r="C137" s="16"/>
      <c r="D137" s="17"/>
      <c r="E137" s="17"/>
      <c r="F137" s="17"/>
      <c r="G137" s="17"/>
    </row>
    <row r="138" spans="1:7">
      <c r="A138" s="22"/>
      <c r="B138" s="15"/>
      <c r="C138" s="16"/>
      <c r="D138" s="9"/>
      <c r="E138" s="17"/>
      <c r="F138" s="17"/>
      <c r="G138" s="17"/>
    </row>
    <row r="139" spans="1:7">
      <c r="A139" s="22"/>
      <c r="B139" s="15"/>
      <c r="C139" s="16"/>
      <c r="D139" s="9"/>
      <c r="E139" s="18"/>
      <c r="F139" s="17"/>
      <c r="G139" s="18"/>
    </row>
    <row r="140" spans="1:7">
      <c r="A140" s="22"/>
      <c r="B140" s="14"/>
      <c r="C140" s="18"/>
      <c r="D140" s="18"/>
      <c r="E140" s="14"/>
      <c r="F140" s="14"/>
      <c r="G140" s="14"/>
    </row>
  </sheetData>
  <sheetProtection algorithmName="SHA-512" hashValue="hOEorYrmJbNIHSbf+ELcjpE3QT+nhYvlYQfOYVaLZlDU3yEY5FI2iKVtnjfPat7FhpcMtNeIb96rIQ+zql9PoA==" saltValue="HHAei7TNdHUbeYIpo+1xGw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6" priority="7"/>
  </conditionalFormatting>
  <conditionalFormatting sqref="A65 A69">
    <cfRule type="duplicateValues" dxfId="5" priority="6"/>
  </conditionalFormatting>
  <conditionalFormatting sqref="A66:A68">
    <cfRule type="duplicateValues" dxfId="4" priority="5"/>
  </conditionalFormatting>
  <conditionalFormatting sqref="A22:A23">
    <cfRule type="duplicateValues" dxfId="3" priority="4"/>
  </conditionalFormatting>
  <conditionalFormatting sqref="A126:A140 A1:A21 A24 A70:A121 A27:A64">
    <cfRule type="duplicateValues" dxfId="2" priority="9"/>
  </conditionalFormatting>
  <conditionalFormatting sqref="A25">
    <cfRule type="duplicateValues" dxfId="1" priority="2"/>
  </conditionalFormatting>
  <conditionalFormatting sqref="A26">
    <cfRule type="duplicateValues" dxfId="0" priority="15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5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2019-11-06T13:08:23Z</cp:lastPrinted>
  <dcterms:created xsi:type="dcterms:W3CDTF">2015-07-27T14:10:02Z</dcterms:created>
  <dcterms:modified xsi:type="dcterms:W3CDTF">2020-02-14T16:28:37Z</dcterms:modified>
</cp:coreProperties>
</file>